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4360" windowHeight="14040" tabRatio="500" firstSheet="1" activeTab="6"/>
  </bookViews>
  <sheets>
    <sheet name="cap tables set up" sheetId="1" r:id="rId1"/>
    <sheet name="cap tables completed" sheetId="2" r:id="rId2"/>
    <sheet name="Start Up" sheetId="3" r:id="rId3"/>
    <sheet name="Seed Round" sheetId="4" r:id="rId4"/>
    <sheet name="Round 1" sheetId="5" r:id="rId5"/>
    <sheet name="Round 2" sheetId="6" r:id="rId6"/>
    <sheet name="IPO" sheetId="7" r:id="rId7"/>
  </sheets>
  <definedNames>
    <definedName name="_xlnm.Print_Area" localSheetId="1">'cap tables completed'!$A$1:$K$20</definedName>
    <definedName name="_xlnm.Print_Area" localSheetId="0">'cap tables set up'!$A$1:$K$25</definedName>
    <definedName name="_xlnm.Print_Titles" localSheetId="1">'cap tables completed'!$A:$A,'cap tables completed'!$1:$2</definedName>
    <definedName name="_xlnm.Print_Titles" localSheetId="0">'cap tables set up'!$A:$A,'cap tables set up'!$1:$2</definedName>
    <definedName name="solver_adj" localSheetId="1" hidden="1">'cap tables completed'!$G$3</definedName>
    <definedName name="solver_adj" localSheetId="0" hidden="1">'cap tables set up'!$G$3</definedName>
    <definedName name="solver_opt" localSheetId="1" hidden="1">'cap tables completed'!$G$11</definedName>
    <definedName name="solver_opt" localSheetId="0" hidden="1">'cap tables set up'!$G$16</definedName>
    <definedName name="solver_typ" localSheetId="1" hidden="1">3</definedName>
    <definedName name="solver_typ" localSheetId="0" hidden="1">3</definedName>
  </definedNames>
  <calcPr fullCalcOnLoad="1" iterate="1" iterateCount="100" iterateDelta="0.001" refMode="R1C1"/>
</workbook>
</file>

<file path=xl/comments2.xml><?xml version="1.0" encoding="utf-8"?>
<comments xmlns="http://schemas.openxmlformats.org/spreadsheetml/2006/main">
  <authors>
    <author>Frank Demmler</author>
  </authors>
  <commentList>
    <comment ref="G5" authorId="0">
      <text>
        <r>
          <rPr>
            <b/>
            <sz val="9"/>
            <rFont val="Verdana"/>
            <family val="0"/>
          </rPr>
          <t>Frank Demmler:Total option pool of 20%, so this cell = 20% - existing options % of new total shares.</t>
        </r>
      </text>
    </comment>
    <comment ref="I6" authorId="0">
      <text>
        <r>
          <rPr>
            <b/>
            <sz val="9"/>
            <rFont val="Verdana"/>
            <family val="0"/>
          </rPr>
          <t>Frank Demmler:</t>
        </r>
        <r>
          <rPr>
            <sz val="9"/>
            <rFont val="Verdana"/>
            <family val="0"/>
          </rPr>
          <t xml:space="preserve">
Frank Demmler:Total option pool of 15%, so this cell = 15% - existing options from prior two rounds as % of new total shares.</t>
        </r>
      </text>
    </comment>
  </commentList>
</comments>
</file>

<file path=xl/sharedStrings.xml><?xml version="1.0" encoding="utf-8"?>
<sst xmlns="http://schemas.openxmlformats.org/spreadsheetml/2006/main" count="85" uniqueCount="30">
  <si>
    <t>Founders</t>
  </si>
  <si>
    <t>Option Pool 1</t>
  </si>
  <si>
    <t>Option Pool 2</t>
  </si>
  <si>
    <t>Option Pool 3</t>
  </si>
  <si>
    <t>Investor 1</t>
  </si>
  <si>
    <t>Investor 2</t>
  </si>
  <si>
    <t>Investor 3</t>
  </si>
  <si>
    <t>IPO</t>
  </si>
  <si>
    <t>Pre-financing value</t>
  </si>
  <si>
    <t>Post-financing value</t>
  </si>
  <si>
    <t>Investment</t>
  </si>
  <si>
    <t>Value of Founders' Shares</t>
  </si>
  <si>
    <t>Start</t>
  </si>
  <si>
    <t>Shares</t>
  </si>
  <si>
    <t>%</t>
  </si>
  <si>
    <t>Total</t>
  </si>
  <si>
    <t>Round 1</t>
  </si>
  <si>
    <t>Round 2</t>
  </si>
  <si>
    <t>Round 3</t>
  </si>
  <si>
    <t>Price per share</t>
  </si>
  <si>
    <t>Pubic Investors</t>
  </si>
  <si>
    <t>Seed Investor</t>
  </si>
  <si>
    <t>First Stage Investor</t>
  </si>
  <si>
    <t>Second Stage Investor</t>
  </si>
  <si>
    <t>Option Pool (Seed)</t>
  </si>
  <si>
    <t>Option Pool (First Round)</t>
  </si>
  <si>
    <t>Option Pool (Second Round)</t>
  </si>
  <si>
    <t>Total Options</t>
  </si>
  <si>
    <t>Investor Total</t>
  </si>
  <si>
    <t>5 X the Round 3 share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</si>
</sst>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.000_);_(&quot;$&quot;* \(#,##0.000\);_(&quot;$&quot;* &quot;-&quot;???_);_(@_)"/>
    <numFmt numFmtId="169" formatCode="0.0%"/>
    <numFmt numFmtId="170" formatCode="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42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42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69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4" fontId="0" fillId="0" borderId="10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22" xfId="0" applyNumberFormat="1" applyBorder="1" applyAlignment="1">
      <alignment/>
    </xf>
    <xf numFmtId="42" fontId="0" fillId="0" borderId="0" xfId="0" applyNumberFormat="1" applyBorder="1" applyAlignment="1">
      <alignment/>
    </xf>
    <xf numFmtId="42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10" fontId="0" fillId="0" borderId="24" xfId="0" applyNumberFormat="1" applyBorder="1" applyAlignment="1">
      <alignment/>
    </xf>
    <xf numFmtId="4" fontId="0" fillId="0" borderId="4" xfId="0" applyNumberFormat="1" applyBorder="1" applyAlignment="1">
      <alignment/>
    </xf>
    <xf numFmtId="10" fontId="0" fillId="0" borderId="25" xfId="0" applyNumberFormat="1" applyBorder="1" applyAlignment="1">
      <alignment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FOUNDERS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100%</a:t>
            </a:r>
          </a:p>
        </c:rich>
      </c:tx>
      <c:layout>
        <c:manualLayout>
          <c:xMode val="factor"/>
          <c:yMode val="factor"/>
          <c:x val="0.001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25975"/>
          <c:w val="0.43675"/>
          <c:h val="0.5855"/>
        </c:manualLayout>
      </c:layout>
      <c:pieChart>
        <c:varyColors val="1"/>
        <c:ser>
          <c:idx val="0"/>
          <c:order val="0"/>
          <c:tx>
            <c:strRef>
              <c:f>'cap tables completed'!$A$24</c:f>
              <c:strCache>
                <c:ptCount val="1"/>
                <c:pt idx="0">
                  <c:v>Founders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val>
            <c:numRef>
              <c:f>'cap tables completed'!$B$24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Seed Round</a:t>
            </a:r>
          </a:p>
        </c:rich>
      </c:tx>
      <c:layout>
        <c:manualLayout>
          <c:xMode val="factor"/>
          <c:yMode val="factor"/>
          <c:x val="0.01925"/>
          <c:y val="0.01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285"/>
          <c:y val="0.27"/>
          <c:w val="0.416"/>
          <c:h val="0.57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606060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5"/>
            <c:spPr>
              <a:blipFill>
                <a:blip r:embed="rId1">
                  <a:alphaModFix amt="88000"/>
                </a:blip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'cap tables completed'!$A$27:$A$29</c:f>
              <c:strCache>
                <c:ptCount val="3"/>
                <c:pt idx="0">
                  <c:v>Founders</c:v>
                </c:pt>
                <c:pt idx="1">
                  <c:v>Option Pool (Seed)</c:v>
                </c:pt>
                <c:pt idx="2">
                  <c:v>Seed Investor</c:v>
                </c:pt>
              </c:strCache>
            </c:strRef>
          </c:cat>
          <c:val>
            <c:numRef>
              <c:f>'cap tables completed'!$B$27:$B$29</c:f>
              <c:numCache>
                <c:ptCount val="3"/>
                <c:pt idx="0">
                  <c:v>0.3</c:v>
                </c:pt>
                <c:pt idx="1">
                  <c:v>0.2</c:v>
                </c:pt>
                <c:pt idx="2">
                  <c:v>0.5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Round 1</a:t>
            </a:r>
          </a:p>
        </c:rich>
      </c:tx>
      <c:layout>
        <c:manualLayout>
          <c:xMode val="factor"/>
          <c:yMode val="factor"/>
          <c:x val="0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5"/>
          <c:y val="0.27"/>
          <c:w val="0.41575"/>
          <c:h val="0.57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606060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blipFill>
                <a:blip r:embed="rId1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'cap tables completed'!$A$32:$A$36</c:f>
              <c:strCache>
                <c:ptCount val="5"/>
                <c:pt idx="0">
                  <c:v>Founders</c:v>
                </c:pt>
                <c:pt idx="1">
                  <c:v>Option Pool (Seed)</c:v>
                </c:pt>
                <c:pt idx="2">
                  <c:v>Option Pool (First Round)</c:v>
                </c:pt>
                <c:pt idx="3">
                  <c:v>Seed Investor</c:v>
                </c:pt>
                <c:pt idx="4">
                  <c:v>First Stage Investor</c:v>
                </c:pt>
              </c:strCache>
            </c:strRef>
          </c:cat>
          <c:val>
            <c:numRef>
              <c:f>'cap tables completed'!$B$32:$B$36</c:f>
              <c:numCache>
                <c:ptCount val="5"/>
                <c:pt idx="0">
                  <c:v>0.1125</c:v>
                </c:pt>
                <c:pt idx="1">
                  <c:v>0.075</c:v>
                </c:pt>
                <c:pt idx="2">
                  <c:v>0.125</c:v>
                </c:pt>
                <c:pt idx="3">
                  <c:v>0.1875</c:v>
                </c:pt>
                <c:pt idx="4">
                  <c:v>0.5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Round 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5"/>
          <c:y val="0.268"/>
          <c:w val="0.417"/>
          <c:h val="0.57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595959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blipFill>
                <a:blip r:embed="rId1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'cap tables completed'!$A$39:$A$45</c:f>
              <c:strCache>
                <c:ptCount val="7"/>
                <c:pt idx="0">
                  <c:v>Founders</c:v>
                </c:pt>
                <c:pt idx="1">
                  <c:v>Option Pool (Seed)</c:v>
                </c:pt>
                <c:pt idx="2">
                  <c:v>Option Pool (First Round)</c:v>
                </c:pt>
                <c:pt idx="3">
                  <c:v>Option Pool (Second Round)</c:v>
                </c:pt>
                <c:pt idx="4">
                  <c:v>Seed Investor</c:v>
                </c:pt>
                <c:pt idx="5">
                  <c:v>First Stage Investor</c:v>
                </c:pt>
                <c:pt idx="6">
                  <c:v>Second Stage Investor</c:v>
                </c:pt>
              </c:strCache>
            </c:strRef>
          </c:cat>
          <c:val>
            <c:numRef>
              <c:f>'cap tables completed'!$B$39:$B$45</c:f>
              <c:numCache>
                <c:ptCount val="7"/>
                <c:pt idx="0">
                  <c:v>0.07265625046875</c:v>
                </c:pt>
                <c:pt idx="1">
                  <c:v>0.048437500312500006</c:v>
                </c:pt>
                <c:pt idx="2">
                  <c:v>0.0807291671875</c:v>
                </c:pt>
                <c:pt idx="3">
                  <c:v>0.020833332499999982</c:v>
                </c:pt>
                <c:pt idx="4">
                  <c:v>0.12109375078125002</c:v>
                </c:pt>
                <c:pt idx="5">
                  <c:v>0.32291666875</c:v>
                </c:pt>
                <c:pt idx="6">
                  <c:v>0.33333333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INITIAL PUBLIC OFFERING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5"/>
          <c:y val="0.268"/>
          <c:w val="0.417"/>
          <c:h val="0.57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606060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9"/>
            <c:spPr>
              <a:blipFill>
                <a:blip r:embed="rId1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C0C0C0"/>
                  </a:gs>
                  <a:gs pos="100000">
                    <a:srgbClr val="606060"/>
                  </a:gs>
                </a:gsLst>
                <a:path path="rect">
                  <a:fillToRect l="50000" t="50000" r="50000" b="50000"/>
                </a:path>
              </a:gra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'cap tables completed'!$A$48:$A$55</c:f>
              <c:strCache>
                <c:ptCount val="8"/>
                <c:pt idx="0">
                  <c:v>Founders</c:v>
                </c:pt>
                <c:pt idx="1">
                  <c:v>Option Pool (Seed)</c:v>
                </c:pt>
                <c:pt idx="2">
                  <c:v>Option Pool (First Round)</c:v>
                </c:pt>
                <c:pt idx="3">
                  <c:v>Option Pool (Second Round)</c:v>
                </c:pt>
                <c:pt idx="4">
                  <c:v>Seed Investor</c:v>
                </c:pt>
                <c:pt idx="5">
                  <c:v>First Stage Investor</c:v>
                </c:pt>
                <c:pt idx="6">
                  <c:v>Second Stage Investor</c:v>
                </c:pt>
                <c:pt idx="7">
                  <c:v>Pubic Investors</c:v>
                </c:pt>
              </c:strCache>
            </c:strRef>
          </c:cat>
          <c:val>
            <c:numRef>
              <c:f>'cap tables completed'!$B$48:$B$55</c:f>
              <c:numCache>
                <c:ptCount val="8"/>
                <c:pt idx="0">
                  <c:v>0.058125000375000006</c:v>
                </c:pt>
                <c:pt idx="1">
                  <c:v>0.038750000250000007</c:v>
                </c:pt>
                <c:pt idx="2">
                  <c:v>0.06458333375</c:v>
                </c:pt>
                <c:pt idx="3">
                  <c:v>0.016666665999999986</c:v>
                </c:pt>
                <c:pt idx="4">
                  <c:v>0.09687500062500001</c:v>
                </c:pt>
                <c:pt idx="5">
                  <c:v>0.258333335</c:v>
                </c:pt>
                <c:pt idx="6">
                  <c:v>0.266666664</c:v>
                </c:pt>
                <c:pt idx="7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pageSetup horizontalDpi="300" verticalDpi="300" orientation="landscape"/>
  <headerFooter>
    <oddHeader>&amp;A</oddHeader>
    <oddFooter>&amp;F&amp;RPage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pageSetup horizontalDpi="300" verticalDpi="300" orientation="landscape"/>
  <headerFooter>
    <oddHeader>&amp;A</oddHeader>
    <oddFooter>&amp;F&amp;RPage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pageSetup horizontalDpi="300" verticalDpi="300" orientation="landscape"/>
  <headerFooter>
    <oddHeader>&amp;A</oddHeader>
    <oddFooter>&amp;F&amp;RPage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pageSetup horizontalDpi="300" verticalDpi="300" orientation="landscape"/>
  <headerFooter>
    <oddHeader>&amp;A</oddHeader>
    <oddFooter>&amp;F&amp;RPage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17"/>
  </sheetViews>
  <pageMargins left="0.75" right="0.75" top="1" bottom="1" header="0.5" footer="0.5"/>
  <pageSetup horizontalDpi="300" verticalDpi="300" orientation="landscape"/>
  <headerFooter>
    <oddHeader>&amp;A</oddHeader>
    <oddFooter>&amp;F&amp;RPage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832256400" y="83225640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832256400" y="83225640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832256400" y="83225640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832256400" y="83225640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832256400" y="83225640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B20" sqref="B20"/>
    </sheetView>
  </sheetViews>
  <sheetFormatPr defaultColWidth="11.00390625" defaultRowHeight="12.75"/>
  <cols>
    <col min="1" max="1" width="27.375" style="0" customWidth="1"/>
    <col min="3" max="3" width="10.75390625" style="4" customWidth="1"/>
    <col min="4" max="4" width="11.75390625" style="2" bestFit="1" customWidth="1"/>
    <col min="5" max="5" width="10.75390625" style="4" customWidth="1"/>
    <col min="6" max="6" width="12.625" style="2" bestFit="1" customWidth="1"/>
    <col min="7" max="7" width="10.75390625" style="4" customWidth="1"/>
    <col min="8" max="8" width="12.625" style="2" bestFit="1" customWidth="1"/>
    <col min="9" max="9" width="10.75390625" style="4" customWidth="1"/>
    <col min="10" max="10" width="13.625" style="2" bestFit="1" customWidth="1"/>
    <col min="11" max="11" width="10.75390625" style="4" customWidth="1"/>
  </cols>
  <sheetData>
    <row r="1" spans="2:11" s="8" customFormat="1" ht="12.75">
      <c r="B1" s="55" t="s">
        <v>12</v>
      </c>
      <c r="C1" s="55"/>
      <c r="D1" s="54" t="s">
        <v>16</v>
      </c>
      <c r="E1" s="55"/>
      <c r="F1" s="54" t="s">
        <v>17</v>
      </c>
      <c r="G1" s="55"/>
      <c r="H1" s="54" t="s">
        <v>18</v>
      </c>
      <c r="I1" s="55"/>
      <c r="J1" s="54" t="s">
        <v>7</v>
      </c>
      <c r="K1" s="55"/>
    </row>
    <row r="2" spans="2:11" s="9" customFormat="1" ht="13.5" thickBot="1">
      <c r="B2" s="9" t="s">
        <v>13</v>
      </c>
      <c r="C2" s="11" t="s">
        <v>14</v>
      </c>
      <c r="D2" s="10" t="s">
        <v>13</v>
      </c>
      <c r="E2" s="11" t="s">
        <v>14</v>
      </c>
      <c r="F2" s="10" t="s">
        <v>13</v>
      </c>
      <c r="G2" s="11" t="s">
        <v>14</v>
      </c>
      <c r="H2" s="10" t="s">
        <v>13</v>
      </c>
      <c r="I2" s="11" t="s">
        <v>14</v>
      </c>
      <c r="J2" s="10" t="s">
        <v>13</v>
      </c>
      <c r="K2" s="11" t="s">
        <v>14</v>
      </c>
    </row>
    <row r="3" spans="1:11" ht="13.5" thickBot="1">
      <c r="A3" t="s">
        <v>0</v>
      </c>
      <c r="B3" s="7">
        <v>100000</v>
      </c>
      <c r="C3" s="12">
        <f>B3/B16</f>
        <v>1</v>
      </c>
      <c r="D3" s="2">
        <v>100000</v>
      </c>
      <c r="E3" s="12">
        <f>E16-E10-E8</f>
        <v>0.3</v>
      </c>
      <c r="F3" s="2">
        <v>100000</v>
      </c>
      <c r="G3" s="53"/>
      <c r="H3" s="2">
        <f>F3</f>
        <v>100000</v>
      </c>
      <c r="I3" s="53"/>
      <c r="J3" s="2">
        <f>H3</f>
        <v>100000</v>
      </c>
      <c r="K3" s="53"/>
    </row>
    <row r="4" spans="2:11" ht="12.75">
      <c r="B4" s="21"/>
      <c r="C4" s="12"/>
      <c r="E4" s="12"/>
      <c r="G4" s="23"/>
      <c r="I4" s="12"/>
      <c r="K4" s="12"/>
    </row>
    <row r="5" spans="1:11" ht="12.75">
      <c r="A5" t="s">
        <v>1</v>
      </c>
      <c r="C5" s="12"/>
      <c r="D5" s="19"/>
      <c r="E5" s="20"/>
      <c r="F5" s="19"/>
      <c r="G5" s="20"/>
      <c r="H5" s="19"/>
      <c r="I5" s="20"/>
      <c r="J5" s="19"/>
      <c r="K5" s="20"/>
    </row>
    <row r="6" spans="1:11" ht="12.75">
      <c r="A6" t="s">
        <v>2</v>
      </c>
      <c r="C6" s="12"/>
      <c r="E6" s="12"/>
      <c r="F6" s="19"/>
      <c r="G6" s="20"/>
      <c r="H6" s="19"/>
      <c r="I6" s="20"/>
      <c r="J6" s="19"/>
      <c r="K6" s="20"/>
    </row>
    <row r="7" spans="1:11" ht="13.5" thickBot="1">
      <c r="A7" t="s">
        <v>3</v>
      </c>
      <c r="C7" s="12"/>
      <c r="E7" s="12"/>
      <c r="G7" s="12"/>
      <c r="H7" s="24"/>
      <c r="I7" s="30"/>
      <c r="J7" s="24"/>
      <c r="K7" s="30"/>
    </row>
    <row r="8" spans="1:11" s="28" customFormat="1" ht="13.5" thickBot="1">
      <c r="A8" s="31" t="s">
        <v>27</v>
      </c>
      <c r="B8" s="25"/>
      <c r="C8" s="22"/>
      <c r="D8" s="41"/>
      <c r="E8" s="27">
        <v>0.2</v>
      </c>
      <c r="F8" s="26"/>
      <c r="G8" s="27">
        <f>0.2-G5</f>
        <v>0.2</v>
      </c>
      <c r="H8" s="26"/>
      <c r="I8" s="16">
        <v>0.15</v>
      </c>
      <c r="J8" s="32"/>
      <c r="K8" s="33"/>
    </row>
    <row r="9" spans="3:11" ht="13.5" thickBot="1">
      <c r="C9" s="12"/>
      <c r="E9" s="12"/>
      <c r="G9" s="12"/>
      <c r="I9" s="12"/>
      <c r="K9" s="12"/>
    </row>
    <row r="10" spans="1:11" ht="13.5" thickBot="1">
      <c r="A10" t="s">
        <v>4</v>
      </c>
      <c r="C10" s="12"/>
      <c r="D10" s="39"/>
      <c r="E10" s="27">
        <v>0.5</v>
      </c>
      <c r="F10" s="40"/>
      <c r="G10" s="30"/>
      <c r="H10" s="19"/>
      <c r="I10" s="20"/>
      <c r="J10" s="19"/>
      <c r="K10" s="20"/>
    </row>
    <row r="11" spans="1:11" ht="13.5" thickBot="1">
      <c r="A11" t="s">
        <v>5</v>
      </c>
      <c r="C11" s="12"/>
      <c r="E11" s="12"/>
      <c r="F11" s="39"/>
      <c r="G11" s="27">
        <v>0.5</v>
      </c>
      <c r="H11" s="40"/>
      <c r="I11" s="30"/>
      <c r="J11" s="19"/>
      <c r="K11" s="20"/>
    </row>
    <row r="12" spans="1:11" ht="13.5" thickBot="1">
      <c r="A12" t="s">
        <v>6</v>
      </c>
      <c r="C12" s="12"/>
      <c r="E12" s="12"/>
      <c r="G12" s="12"/>
      <c r="H12" s="39"/>
      <c r="I12" s="27">
        <v>0.33333333</v>
      </c>
      <c r="J12" s="42"/>
      <c r="K12" s="30"/>
    </row>
    <row r="13" spans="1:11" ht="13.5" thickBot="1">
      <c r="A13" s="28" t="s">
        <v>7</v>
      </c>
      <c r="B13" s="28"/>
      <c r="C13" s="12"/>
      <c r="D13" s="29"/>
      <c r="E13" s="12"/>
      <c r="F13" s="29"/>
      <c r="G13" s="12"/>
      <c r="H13" s="29"/>
      <c r="I13" s="49"/>
      <c r="J13" s="50"/>
      <c r="K13" s="27">
        <v>0.2</v>
      </c>
    </row>
    <row r="14" spans="1:11" ht="13.5" thickBot="1">
      <c r="A14" s="31" t="s">
        <v>28</v>
      </c>
      <c r="B14" s="25"/>
      <c r="C14" s="22"/>
      <c r="D14" s="32"/>
      <c r="E14" s="22"/>
      <c r="F14" s="32"/>
      <c r="G14" s="22"/>
      <c r="H14" s="32"/>
      <c r="I14" s="22"/>
      <c r="J14" s="52"/>
      <c r="K14" s="51"/>
    </row>
    <row r="15" spans="3:11" ht="13.5" thickBot="1">
      <c r="C15" s="12"/>
      <c r="E15" s="12"/>
      <c r="G15" s="12"/>
      <c r="I15" s="12"/>
      <c r="K15" s="12"/>
    </row>
    <row r="16" spans="1:11" ht="13.5" thickBot="1">
      <c r="A16" s="34" t="s">
        <v>15</v>
      </c>
      <c r="B16" s="35">
        <f>SUM(B3:B13)</f>
        <v>100000</v>
      </c>
      <c r="C16" s="36">
        <v>1</v>
      </c>
      <c r="D16" s="37"/>
      <c r="E16" s="36">
        <v>1</v>
      </c>
      <c r="F16" s="37"/>
      <c r="G16" s="36">
        <v>1</v>
      </c>
      <c r="H16" s="37"/>
      <c r="I16" s="36">
        <v>1</v>
      </c>
      <c r="J16" s="37"/>
      <c r="K16" s="38">
        <v>1</v>
      </c>
    </row>
    <row r="17" spans="3:11" ht="13.5" thickTop="1">
      <c r="C17" s="12"/>
      <c r="E17" s="12"/>
      <c r="G17" s="12"/>
      <c r="I17" s="12"/>
      <c r="K17" s="12"/>
    </row>
    <row r="18" spans="1:11" s="5" customFormat="1" ht="12.75">
      <c r="A18" s="5" t="s">
        <v>8</v>
      </c>
      <c r="C18" s="14"/>
      <c r="E18" s="14"/>
      <c r="G18" s="14"/>
      <c r="I18" s="14"/>
      <c r="K18" s="14"/>
    </row>
    <row r="19" spans="1:11" s="5" customFormat="1" ht="12.75">
      <c r="A19" s="5" t="s">
        <v>9</v>
      </c>
      <c r="C19" s="14"/>
      <c r="E19" s="14"/>
      <c r="G19" s="14"/>
      <c r="I19" s="14"/>
      <c r="K19" s="14"/>
    </row>
    <row r="20" spans="3:11" s="5" customFormat="1" ht="13.5" thickBot="1">
      <c r="C20" s="14"/>
      <c r="E20" s="14"/>
      <c r="G20" s="14"/>
      <c r="I20" s="14"/>
      <c r="K20" s="14"/>
    </row>
    <row r="21" spans="1:11" s="5" customFormat="1" ht="13.5" thickBot="1">
      <c r="A21" s="5" t="s">
        <v>10</v>
      </c>
      <c r="C21" s="14"/>
      <c r="D21" s="5">
        <v>1000000</v>
      </c>
      <c r="E21" s="14"/>
      <c r="F21" s="5">
        <v>5000000</v>
      </c>
      <c r="G21" s="14"/>
      <c r="H21" s="5">
        <v>10000000</v>
      </c>
      <c r="I21" s="47"/>
      <c r="J21" s="48"/>
      <c r="K21" s="14"/>
    </row>
    <row r="22" spans="1:11" s="6" customFormat="1" ht="13.5" thickBot="1">
      <c r="A22" s="6" t="s">
        <v>19</v>
      </c>
      <c r="C22" s="43"/>
      <c r="D22" s="45"/>
      <c r="E22" s="15"/>
      <c r="F22" s="45"/>
      <c r="G22" s="15"/>
      <c r="H22" s="45"/>
      <c r="I22" s="43"/>
      <c r="J22" s="46" t="s">
        <v>29</v>
      </c>
      <c r="K22" s="44"/>
    </row>
    <row r="23" spans="3:11" s="5" customFormat="1" ht="12.75">
      <c r="C23" s="14"/>
      <c r="E23" s="14"/>
      <c r="G23" s="14"/>
      <c r="I23" s="14"/>
      <c r="K23" s="14"/>
    </row>
    <row r="24" spans="3:11" s="5" customFormat="1" ht="12.75">
      <c r="C24" s="14"/>
      <c r="E24" s="14"/>
      <c r="G24" s="14"/>
      <c r="I24" s="14"/>
      <c r="K24" s="14"/>
    </row>
    <row r="25" spans="1:11" s="5" customFormat="1" ht="12.75">
      <c r="A25" s="5" t="s">
        <v>11</v>
      </c>
      <c r="C25" s="14"/>
      <c r="D25" s="5">
        <v>0</v>
      </c>
      <c r="E25" s="14"/>
      <c r="F25" s="5">
        <v>0</v>
      </c>
      <c r="G25" s="14"/>
      <c r="H25" s="5">
        <v>0</v>
      </c>
      <c r="I25" s="14"/>
      <c r="J25" s="5">
        <v>0</v>
      </c>
      <c r="K25" s="14"/>
    </row>
    <row r="26" ht="12.75"/>
    <row r="28" ht="12.75"/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/>
  </sheetData>
  <mergeCells count="5">
    <mergeCell ref="J1:K1"/>
    <mergeCell ref="B1:C1"/>
    <mergeCell ref="D1:E1"/>
    <mergeCell ref="F1:G1"/>
    <mergeCell ref="H1:I1"/>
  </mergeCells>
  <printOptions horizontalCentered="1" verticalCentered="1"/>
  <pageMargins left="0.75" right="0.75" top="1" bottom="1" header="0.5" footer="0.5"/>
  <pageSetup fitToHeight="1" fitToWidth="1" orientation="landscape" paperSize="9" scale="57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20"/>
    </sheetView>
  </sheetViews>
  <sheetFormatPr defaultColWidth="11.00390625" defaultRowHeight="12.75"/>
  <cols>
    <col min="1" max="1" width="27.375" style="0" customWidth="1"/>
    <col min="3" max="3" width="10.75390625" style="4" customWidth="1"/>
    <col min="4" max="4" width="11.75390625" style="2" bestFit="1" customWidth="1"/>
    <col min="5" max="5" width="10.75390625" style="4" customWidth="1"/>
    <col min="6" max="6" width="12.625" style="2" bestFit="1" customWidth="1"/>
    <col min="7" max="7" width="10.75390625" style="4" customWidth="1"/>
    <col min="8" max="8" width="12.625" style="2" bestFit="1" customWidth="1"/>
    <col min="9" max="9" width="10.75390625" style="4" customWidth="1"/>
    <col min="10" max="10" width="13.625" style="2" bestFit="1" customWidth="1"/>
    <col min="11" max="11" width="10.75390625" style="4" customWidth="1"/>
  </cols>
  <sheetData>
    <row r="1" spans="2:11" s="8" customFormat="1" ht="12.75">
      <c r="B1" s="55" t="s">
        <v>12</v>
      </c>
      <c r="C1" s="55"/>
      <c r="D1" s="54" t="s">
        <v>16</v>
      </c>
      <c r="E1" s="55"/>
      <c r="F1" s="54" t="s">
        <v>17</v>
      </c>
      <c r="G1" s="55"/>
      <c r="H1" s="54" t="s">
        <v>18</v>
      </c>
      <c r="I1" s="55"/>
      <c r="J1" s="54" t="s">
        <v>7</v>
      </c>
      <c r="K1" s="55"/>
    </row>
    <row r="2" spans="2:11" s="9" customFormat="1" ht="13.5" thickBot="1">
      <c r="B2" s="9" t="s">
        <v>13</v>
      </c>
      <c r="C2" s="11" t="s">
        <v>14</v>
      </c>
      <c r="D2" s="10" t="s">
        <v>13</v>
      </c>
      <c r="E2" s="11" t="s">
        <v>14</v>
      </c>
      <c r="F2" s="10" t="s">
        <v>13</v>
      </c>
      <c r="G2" s="11" t="s">
        <v>14</v>
      </c>
      <c r="H2" s="10" t="s">
        <v>13</v>
      </c>
      <c r="I2" s="11" t="s">
        <v>14</v>
      </c>
      <c r="J2" s="10" t="s">
        <v>13</v>
      </c>
      <c r="K2" s="11" t="s">
        <v>14</v>
      </c>
    </row>
    <row r="3" spans="1:11" ht="13.5" thickBot="1">
      <c r="A3" t="s">
        <v>0</v>
      </c>
      <c r="B3" s="7">
        <v>100000</v>
      </c>
      <c r="C3" s="12">
        <f>B3/B11</f>
        <v>1</v>
      </c>
      <c r="D3" s="2">
        <v>100000</v>
      </c>
      <c r="E3" s="12">
        <f>E11-E7-E4</f>
        <v>0.3</v>
      </c>
      <c r="F3" s="2">
        <v>100000</v>
      </c>
      <c r="G3" s="12">
        <v>0.1125</v>
      </c>
      <c r="H3" s="2">
        <f>F3</f>
        <v>100000</v>
      </c>
      <c r="I3" s="12">
        <f>H3/$H$11</f>
        <v>0.07265625046875</v>
      </c>
      <c r="J3" s="2">
        <f>H3</f>
        <v>100000</v>
      </c>
      <c r="K3" s="12">
        <f>J3/$J$11</f>
        <v>0.058125000375000006</v>
      </c>
    </row>
    <row r="4" spans="1:11" ht="13.5" thickBot="1">
      <c r="A4" t="s">
        <v>1</v>
      </c>
      <c r="C4" s="12"/>
      <c r="D4" s="2">
        <f>E4*D11</f>
        <v>66666.66666666667</v>
      </c>
      <c r="E4" s="16">
        <v>0.2</v>
      </c>
      <c r="F4" s="2">
        <f>D4</f>
        <v>66666.66666666667</v>
      </c>
      <c r="G4" s="12">
        <f>F4/F11</f>
        <v>0.07500000000000001</v>
      </c>
      <c r="H4" s="2">
        <f>F4</f>
        <v>66666.66666666667</v>
      </c>
      <c r="I4" s="12">
        <f>H4/$H$11</f>
        <v>0.048437500312500006</v>
      </c>
      <c r="J4" s="2">
        <f aca="true" t="shared" si="0" ref="J4:J9">H4</f>
        <v>66666.66666666667</v>
      </c>
      <c r="K4" s="12">
        <f aca="true" t="shared" si="1" ref="K4:K9">J4/$J$11</f>
        <v>0.038750000250000007</v>
      </c>
    </row>
    <row r="5" spans="1:11" ht="13.5" thickBot="1">
      <c r="A5" t="s">
        <v>2</v>
      </c>
      <c r="C5" s="12"/>
      <c r="E5" s="12"/>
      <c r="F5" s="2">
        <f>G5*F11</f>
        <v>111111.11111111111</v>
      </c>
      <c r="G5" s="16">
        <f>0.2-G4</f>
        <v>0.125</v>
      </c>
      <c r="H5" s="2">
        <f>F5</f>
        <v>111111.11111111111</v>
      </c>
      <c r="I5" s="12">
        <f>H5/$H$11</f>
        <v>0.0807291671875</v>
      </c>
      <c r="J5" s="2">
        <f t="shared" si="0"/>
        <v>111111.11111111111</v>
      </c>
      <c r="K5" s="12">
        <f t="shared" si="1"/>
        <v>0.06458333375</v>
      </c>
    </row>
    <row r="6" spans="1:11" ht="13.5" thickBot="1">
      <c r="A6" t="s">
        <v>3</v>
      </c>
      <c r="C6" s="12"/>
      <c r="E6" s="12"/>
      <c r="G6" s="12"/>
      <c r="H6" s="2">
        <f>I6*H11</f>
        <v>28673.833793502123</v>
      </c>
      <c r="I6" s="16">
        <f>15%-I5-I4</f>
        <v>0.020833332499999982</v>
      </c>
      <c r="J6" s="2">
        <f t="shared" si="0"/>
        <v>28673.833793502123</v>
      </c>
      <c r="K6" s="12">
        <f t="shared" si="1"/>
        <v>0.016666665999999986</v>
      </c>
    </row>
    <row r="7" spans="1:11" ht="13.5" thickBot="1">
      <c r="A7" t="s">
        <v>4</v>
      </c>
      <c r="C7" s="12"/>
      <c r="D7" s="2">
        <f>E7*D11</f>
        <v>166666.6666666667</v>
      </c>
      <c r="E7" s="16">
        <v>0.5</v>
      </c>
      <c r="F7" s="2">
        <f>D7</f>
        <v>166666.6666666667</v>
      </c>
      <c r="G7" s="12">
        <f>F7/F11</f>
        <v>0.18750000000000003</v>
      </c>
      <c r="H7" s="2">
        <f>F7</f>
        <v>166666.6666666667</v>
      </c>
      <c r="I7" s="12">
        <f>H7/$H$11</f>
        <v>0.12109375078125002</v>
      </c>
      <c r="J7" s="2">
        <f t="shared" si="0"/>
        <v>166666.6666666667</v>
      </c>
      <c r="K7" s="12">
        <f t="shared" si="1"/>
        <v>0.09687500062500001</v>
      </c>
    </row>
    <row r="8" spans="1:11" ht="13.5" thickBot="1">
      <c r="A8" t="s">
        <v>5</v>
      </c>
      <c r="C8" s="12"/>
      <c r="E8" s="12"/>
      <c r="F8" s="2">
        <f>G8*F11</f>
        <v>444444.44444444444</v>
      </c>
      <c r="G8" s="16">
        <v>0.5</v>
      </c>
      <c r="H8" s="2">
        <f>F8</f>
        <v>444444.44444444444</v>
      </c>
      <c r="I8" s="12">
        <f>H8/$H$11</f>
        <v>0.32291666875</v>
      </c>
      <c r="J8" s="2">
        <f t="shared" si="0"/>
        <v>444444.44444444444</v>
      </c>
      <c r="K8" s="12">
        <f t="shared" si="1"/>
        <v>0.258333335</v>
      </c>
    </row>
    <row r="9" spans="1:11" ht="13.5" thickBot="1">
      <c r="A9" t="s">
        <v>6</v>
      </c>
      <c r="C9" s="12"/>
      <c r="E9" s="12"/>
      <c r="G9" s="12"/>
      <c r="H9" s="2">
        <f>I9*H11</f>
        <v>458781.3544594751</v>
      </c>
      <c r="I9" s="16">
        <v>0.33333333</v>
      </c>
      <c r="J9" s="2">
        <f t="shared" si="0"/>
        <v>458781.3544594751</v>
      </c>
      <c r="K9" s="12">
        <f t="shared" si="1"/>
        <v>0.266666664</v>
      </c>
    </row>
    <row r="10" spans="1:11" ht="12.75">
      <c r="A10" t="s">
        <v>7</v>
      </c>
      <c r="C10" s="12"/>
      <c r="E10" s="12"/>
      <c r="G10" s="12"/>
      <c r="I10" s="12"/>
      <c r="J10" s="2">
        <f>K10*J11</f>
        <v>344086.0192854665</v>
      </c>
      <c r="K10" s="17">
        <v>0.2</v>
      </c>
    </row>
    <row r="11" spans="1:11" ht="13.5" thickBot="1">
      <c r="A11" t="s">
        <v>15</v>
      </c>
      <c r="B11" s="1">
        <f>SUM(B3:B10)</f>
        <v>100000</v>
      </c>
      <c r="C11" s="13">
        <v>1</v>
      </c>
      <c r="D11" s="3">
        <f>D3/E3</f>
        <v>333333.3333333334</v>
      </c>
      <c r="E11" s="13">
        <v>1</v>
      </c>
      <c r="F11" s="3">
        <f>F3/G3</f>
        <v>888888.8888888889</v>
      </c>
      <c r="G11" s="13">
        <f>SUM(G3:G10)</f>
        <v>1</v>
      </c>
      <c r="H11" s="3">
        <f>SUM(H3:H10)</f>
        <v>1376344.077141866</v>
      </c>
      <c r="I11" s="13">
        <f>SUM(I3:I10)</f>
        <v>1</v>
      </c>
      <c r="J11" s="3">
        <f>SUM(J3:J10)</f>
        <v>1720430.0964273326</v>
      </c>
      <c r="K11" s="13">
        <f>SUM(K3:K10)</f>
        <v>1</v>
      </c>
    </row>
    <row r="12" spans="3:11" ht="13.5" thickTop="1">
      <c r="C12" s="12"/>
      <c r="E12" s="12"/>
      <c r="G12" s="12"/>
      <c r="I12" s="12"/>
      <c r="K12" s="12"/>
    </row>
    <row r="13" spans="1:11" s="5" customFormat="1" ht="12.75">
      <c r="A13" s="5" t="s">
        <v>8</v>
      </c>
      <c r="C13" s="14"/>
      <c r="D13" s="5">
        <f>D14-D16</f>
        <v>1000000</v>
      </c>
      <c r="E13" s="14"/>
      <c r="F13" s="5">
        <f>F14-F16</f>
        <v>5000000</v>
      </c>
      <c r="G13" s="14"/>
      <c r="H13" s="5">
        <f>H14-H16</f>
        <v>20000000.300000004</v>
      </c>
      <c r="I13" s="14"/>
      <c r="J13" s="5">
        <f>J14-J16</f>
        <v>150000001.50000003</v>
      </c>
      <c r="K13" s="14"/>
    </row>
    <row r="14" spans="1:11" s="5" customFormat="1" ht="12.75">
      <c r="A14" s="5" t="s">
        <v>9</v>
      </c>
      <c r="C14" s="14"/>
      <c r="D14" s="5">
        <f>D16/E7</f>
        <v>2000000</v>
      </c>
      <c r="E14" s="14"/>
      <c r="F14" s="5">
        <f>F11*F17</f>
        <v>10000000</v>
      </c>
      <c r="G14" s="14"/>
      <c r="H14" s="5">
        <f>H11*H17</f>
        <v>30000000.300000004</v>
      </c>
      <c r="I14" s="14"/>
      <c r="J14" s="5">
        <f>J17*J11</f>
        <v>187500001.87500003</v>
      </c>
      <c r="K14" s="14"/>
    </row>
    <row r="15" spans="3:11" s="5" customFormat="1" ht="12.75">
      <c r="C15" s="14"/>
      <c r="E15" s="14"/>
      <c r="G15" s="14"/>
      <c r="I15" s="14"/>
      <c r="K15" s="14"/>
    </row>
    <row r="16" spans="1:11" s="5" customFormat="1" ht="12.75">
      <c r="A16" s="5" t="s">
        <v>10</v>
      </c>
      <c r="C16" s="14"/>
      <c r="D16" s="5">
        <v>1000000</v>
      </c>
      <c r="E16" s="14"/>
      <c r="F16" s="5">
        <v>5000000</v>
      </c>
      <c r="G16" s="14"/>
      <c r="H16" s="5">
        <v>10000000</v>
      </c>
      <c r="I16" s="14"/>
      <c r="J16" s="5">
        <f>J10*J17</f>
        <v>37500000.37500001</v>
      </c>
      <c r="K16" s="14"/>
    </row>
    <row r="17" spans="1:11" s="6" customFormat="1" ht="12.75">
      <c r="A17" s="6" t="s">
        <v>19</v>
      </c>
      <c r="C17" s="15"/>
      <c r="D17" s="6">
        <f>D16/D7</f>
        <v>5.999999999999999</v>
      </c>
      <c r="E17" s="15"/>
      <c r="F17" s="6">
        <f>F16/F8</f>
        <v>11.25</v>
      </c>
      <c r="G17" s="15"/>
      <c r="H17" s="6">
        <f>H16/H9</f>
        <v>21.796875358593756</v>
      </c>
      <c r="I17" s="15"/>
      <c r="J17" s="6">
        <f>5*H17</f>
        <v>108.98437679296877</v>
      </c>
      <c r="K17" s="15"/>
    </row>
    <row r="18" spans="3:11" s="5" customFormat="1" ht="12.75">
      <c r="C18" s="14"/>
      <c r="E18" s="14"/>
      <c r="G18" s="14"/>
      <c r="I18" s="14"/>
      <c r="K18" s="14"/>
    </row>
    <row r="19" spans="3:11" s="5" customFormat="1" ht="12.75">
      <c r="C19" s="14"/>
      <c r="E19" s="14"/>
      <c r="G19" s="14"/>
      <c r="I19" s="14"/>
      <c r="K19" s="14"/>
    </row>
    <row r="20" spans="1:11" s="5" customFormat="1" ht="12.75">
      <c r="A20" s="5" t="s">
        <v>11</v>
      </c>
      <c r="C20" s="14"/>
      <c r="D20" s="5">
        <f>D17*D3</f>
        <v>599999.9999999999</v>
      </c>
      <c r="E20" s="14"/>
      <c r="F20" s="5">
        <f>F17*F3</f>
        <v>1125000</v>
      </c>
      <c r="G20" s="14"/>
      <c r="H20" s="5">
        <f>H17*H3</f>
        <v>2179687.5358593757</v>
      </c>
      <c r="I20" s="14"/>
      <c r="J20" s="5">
        <f>J17*J3</f>
        <v>10898437.679296877</v>
      </c>
      <c r="K20" s="14"/>
    </row>
    <row r="21" ht="12.75"/>
    <row r="22" ht="12.75"/>
    <row r="23" ht="12.75"/>
    <row r="24" spans="1:2" ht="12.75">
      <c r="A24" t="s">
        <v>0</v>
      </c>
      <c r="B24" s="18">
        <v>1</v>
      </c>
    </row>
    <row r="25" ht="12.75">
      <c r="B25" s="18"/>
    </row>
    <row r="26" ht="12.75">
      <c r="B26" s="18"/>
    </row>
    <row r="27" spans="1:2" ht="12.75">
      <c r="A27" t="s">
        <v>0</v>
      </c>
      <c r="B27" s="18">
        <v>0.3</v>
      </c>
    </row>
    <row r="28" spans="1:2" ht="12.75">
      <c r="A28" t="s">
        <v>24</v>
      </c>
      <c r="B28" s="18">
        <v>0.2</v>
      </c>
    </row>
    <row r="29" spans="1:2" ht="12.75">
      <c r="A29" t="s">
        <v>21</v>
      </c>
      <c r="B29" s="18">
        <v>0.5</v>
      </c>
    </row>
    <row r="30" ht="12.75">
      <c r="B30" s="18"/>
    </row>
    <row r="31" ht="12.75">
      <c r="B31" s="18"/>
    </row>
    <row r="32" spans="1:2" ht="12.75">
      <c r="A32" t="s">
        <v>0</v>
      </c>
      <c r="B32" s="18">
        <v>0.1125</v>
      </c>
    </row>
    <row r="33" spans="1:2" ht="12.75">
      <c r="A33" t="s">
        <v>24</v>
      </c>
      <c r="B33" s="18">
        <v>0.075</v>
      </c>
    </row>
    <row r="34" spans="1:2" ht="12.75">
      <c r="A34" t="s">
        <v>25</v>
      </c>
      <c r="B34" s="18">
        <v>0.125</v>
      </c>
    </row>
    <row r="35" spans="1:2" ht="12.75">
      <c r="A35" t="s">
        <v>21</v>
      </c>
      <c r="B35" s="18">
        <v>0.1875</v>
      </c>
    </row>
    <row r="36" spans="1:2" ht="12.75">
      <c r="A36" t="s">
        <v>22</v>
      </c>
      <c r="B36" s="18">
        <v>0.5</v>
      </c>
    </row>
    <row r="37" ht="12.75">
      <c r="B37" s="18"/>
    </row>
    <row r="38" ht="12.75">
      <c r="B38" s="18"/>
    </row>
    <row r="39" spans="1:2" ht="12.75">
      <c r="A39" t="s">
        <v>0</v>
      </c>
      <c r="B39" s="18">
        <v>0.07265625046875</v>
      </c>
    </row>
    <row r="40" spans="1:2" ht="12.75">
      <c r="A40" t="s">
        <v>24</v>
      </c>
      <c r="B40" s="18">
        <v>0.048437500312500006</v>
      </c>
    </row>
    <row r="41" spans="1:2" ht="12.75">
      <c r="A41" t="s">
        <v>25</v>
      </c>
      <c r="B41" s="18">
        <v>0.0807291671875</v>
      </c>
    </row>
    <row r="42" spans="1:2" ht="12.75">
      <c r="A42" t="s">
        <v>26</v>
      </c>
      <c r="B42" s="18">
        <v>0.020833332499999982</v>
      </c>
    </row>
    <row r="43" spans="1:2" ht="12.75">
      <c r="A43" t="s">
        <v>21</v>
      </c>
      <c r="B43" s="18">
        <v>0.12109375078125002</v>
      </c>
    </row>
    <row r="44" spans="1:2" ht="12.75">
      <c r="A44" t="s">
        <v>22</v>
      </c>
      <c r="B44" s="18">
        <v>0.32291666875</v>
      </c>
    </row>
    <row r="45" spans="1:2" ht="12.75">
      <c r="A45" t="s">
        <v>23</v>
      </c>
      <c r="B45" s="18">
        <v>0.33333333</v>
      </c>
    </row>
    <row r="46" ht="12.75">
      <c r="B46" s="18"/>
    </row>
    <row r="47" ht="12.75">
      <c r="B47" s="18"/>
    </row>
    <row r="48" spans="1:2" ht="12.75">
      <c r="A48" t="s">
        <v>0</v>
      </c>
      <c r="B48" s="18">
        <v>0.058125000375000006</v>
      </c>
    </row>
    <row r="49" spans="1:2" ht="12.75">
      <c r="A49" t="s">
        <v>24</v>
      </c>
      <c r="B49" s="18">
        <v>0.038750000250000007</v>
      </c>
    </row>
    <row r="50" spans="1:2" ht="12.75">
      <c r="A50" t="s">
        <v>25</v>
      </c>
      <c r="B50" s="18">
        <v>0.06458333375</v>
      </c>
    </row>
    <row r="51" spans="1:2" ht="12.75">
      <c r="A51" t="s">
        <v>26</v>
      </c>
      <c r="B51" s="18">
        <v>0.016666665999999986</v>
      </c>
    </row>
    <row r="52" spans="1:2" ht="12.75">
      <c r="A52" t="s">
        <v>21</v>
      </c>
      <c r="B52" s="18">
        <v>0.09687500062500001</v>
      </c>
    </row>
    <row r="53" spans="1:2" ht="12.75">
      <c r="A53" t="s">
        <v>22</v>
      </c>
      <c r="B53" s="18">
        <v>0.258333335</v>
      </c>
    </row>
    <row r="54" spans="1:2" ht="12.75">
      <c r="A54" t="s">
        <v>23</v>
      </c>
      <c r="B54" s="18">
        <v>0.266666664</v>
      </c>
    </row>
    <row r="55" spans="1:2" ht="12.75">
      <c r="A55" t="s">
        <v>20</v>
      </c>
      <c r="B55" s="18">
        <v>0.2</v>
      </c>
    </row>
    <row r="56" ht="12.75"/>
  </sheetData>
  <mergeCells count="5">
    <mergeCell ref="J1:K1"/>
    <mergeCell ref="B1:C1"/>
    <mergeCell ref="D1:E1"/>
    <mergeCell ref="F1:G1"/>
    <mergeCell ref="H1:I1"/>
  </mergeCells>
  <printOptions horizontalCentered="1" verticalCentered="1"/>
  <pageMargins left="0.75" right="0.75" top="1" bottom="1" header="0.5" footer="0.5"/>
  <pageSetup fitToHeight="1" fitToWidth="1" orientation="landscape" paperSize="9" scale="57"/>
  <headerFooter alignWithMargins="0">
    <oddHeader>&amp;C&amp;A</oddHeader>
    <oddFooter>&amp;C&amp;F&amp;RPage &amp;P</oddFooter>
  </headerFooter>
  <ignoredErrors>
    <ignoredError sqref="B1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Smaller Piece, Bigger Pie</dc:title>
  <dc:subject>fund raising, equity, founders</dc:subject>
  <dc:creator>Frank Demmler</dc:creator>
  <cp:keywords>und raising, equity, founders pie TechyVent</cp:keywords>
  <dc:description>Show progression of % equity and value over life of a venture-backed company</dc:description>
  <cp:lastModifiedBy>Frank Demmler</cp:lastModifiedBy>
  <cp:lastPrinted>2009-06-01T20:45:34Z</cp:lastPrinted>
  <dcterms:created xsi:type="dcterms:W3CDTF">2004-06-26T17:10:45Z</dcterms:created>
  <dcterms:modified xsi:type="dcterms:W3CDTF">2009-09-09T19:36:55Z</dcterms:modified>
  <cp:category>supporting workbook</cp:category>
  <cp:version/>
  <cp:contentType/>
  <cp:contentStatus/>
</cp:coreProperties>
</file>